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MHAS ULIL\"/>
    </mc:Choice>
  </mc:AlternateContent>
  <xr:revisionPtr revIDLastSave="0" documentId="8_{4E102ECE-A3B2-4FBA-A524-7A8BED01F8C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HR" sheetId="1" r:id="rId1"/>
    <sheet name="CBR TANAH" sheetId="2" r:id="rId2"/>
    <sheet name="NILAI CESA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" l="1"/>
  <c r="O12" i="1"/>
  <c r="N14" i="1"/>
  <c r="O14" i="1"/>
  <c r="N15" i="1"/>
  <c r="O15" i="1"/>
  <c r="N16" i="1"/>
  <c r="O16" i="1"/>
  <c r="N17" i="1"/>
  <c r="O17" i="1"/>
  <c r="O19" i="1"/>
  <c r="N20" i="1"/>
  <c r="O20" i="1"/>
  <c r="N21" i="1"/>
  <c r="O21" i="1"/>
  <c r="M14" i="1"/>
  <c r="M15" i="1"/>
  <c r="M16" i="1"/>
  <c r="M17" i="1"/>
  <c r="M19" i="1"/>
  <c r="M20" i="1"/>
  <c r="M21" i="1"/>
  <c r="M12" i="1"/>
  <c r="AD14" i="1"/>
  <c r="AE14" i="1"/>
  <c r="AD15" i="1"/>
  <c r="AE15" i="1"/>
  <c r="AD16" i="1"/>
  <c r="AE16" i="1"/>
  <c r="AD17" i="1"/>
  <c r="AE17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B25" i="1"/>
  <c r="AB15" i="1"/>
  <c r="AB16" i="1"/>
  <c r="AB17" i="1"/>
  <c r="AB18" i="1"/>
  <c r="AB19" i="1"/>
  <c r="AB20" i="1"/>
  <c r="AB21" i="1"/>
  <c r="AB22" i="1"/>
  <c r="AB23" i="1"/>
  <c r="AB24" i="1"/>
  <c r="AB14" i="1"/>
  <c r="D18" i="1"/>
  <c r="E18" i="1"/>
  <c r="C18" i="1"/>
  <c r="D27" i="1"/>
  <c r="E27" i="1"/>
  <c r="C27" i="1"/>
  <c r="D36" i="1"/>
  <c r="E36" i="1"/>
  <c r="C36" i="1"/>
  <c r="D45" i="1"/>
  <c r="E45" i="1"/>
  <c r="C45" i="1"/>
  <c r="P3" i="1"/>
  <c r="P4" i="1"/>
  <c r="P5" i="1"/>
  <c r="P6" i="1"/>
  <c r="P7" i="1"/>
  <c r="P8" i="1"/>
  <c r="L4" i="1"/>
  <c r="L5" i="1"/>
  <c r="L6" i="1"/>
  <c r="L7" i="1"/>
  <c r="L8" i="1"/>
  <c r="L3" i="1"/>
  <c r="G50" i="1"/>
  <c r="G51" i="1"/>
  <c r="G52" i="1"/>
  <c r="G53" i="1"/>
  <c r="G54" i="1"/>
  <c r="G49" i="1"/>
  <c r="F21" i="1"/>
  <c r="F22" i="1"/>
  <c r="F23" i="1"/>
  <c r="F24" i="1"/>
  <c r="F25" i="1"/>
  <c r="F26" i="1"/>
  <c r="F43" i="1"/>
  <c r="F41" i="1"/>
  <c r="F39" i="1"/>
  <c r="F30" i="1"/>
  <c r="F44" i="1"/>
  <c r="F42" i="1"/>
  <c r="F40" i="1"/>
  <c r="F35" i="1"/>
  <c r="F34" i="1"/>
  <c r="F33" i="1"/>
  <c r="F32" i="1"/>
  <c r="F31" i="1"/>
  <c r="F13" i="1"/>
  <c r="F14" i="1"/>
  <c r="F15" i="1"/>
  <c r="F16" i="1"/>
  <c r="F17" i="1"/>
  <c r="F12" i="1"/>
  <c r="C11" i="2"/>
  <c r="P7" i="3" l="1"/>
  <c r="M6" i="3"/>
  <c r="M4" i="3"/>
  <c r="M2" i="3"/>
  <c r="N7" i="3"/>
  <c r="P3" i="3"/>
  <c r="P4" i="3"/>
  <c r="P5" i="3"/>
  <c r="P6" i="3"/>
  <c r="P2" i="3"/>
  <c r="O3" i="3"/>
  <c r="O4" i="3"/>
  <c r="O5" i="3"/>
  <c r="O6" i="3"/>
  <c r="O7" i="3"/>
  <c r="O2" i="3"/>
  <c r="N3" i="3"/>
  <c r="N4" i="3"/>
  <c r="N5" i="3"/>
  <c r="N6" i="3"/>
  <c r="N2" i="3"/>
  <c r="M3" i="3"/>
  <c r="M5" i="3"/>
  <c r="M7" i="3"/>
  <c r="O8" i="3" l="1"/>
  <c r="P8" i="3"/>
  <c r="O9" i="3" s="1"/>
  <c r="N8" i="3"/>
  <c r="M8" i="3"/>
  <c r="M9" i="3" l="1"/>
</calcChain>
</file>

<file path=xl/sharedStrings.xml><?xml version="1.0" encoding="utf-8"?>
<sst xmlns="http://schemas.openxmlformats.org/spreadsheetml/2006/main" count="165" uniqueCount="87">
  <si>
    <t>No</t>
  </si>
  <si>
    <t>Jenis kendaraan</t>
  </si>
  <si>
    <t>Jumlah Kendaraan</t>
  </si>
  <si>
    <t>Sepea Motor</t>
  </si>
  <si>
    <t>becak</t>
  </si>
  <si>
    <t>Mobil penumpang</t>
  </si>
  <si>
    <t>Mobil pick up</t>
  </si>
  <si>
    <t>Truk Kecil (6 a)</t>
  </si>
  <si>
    <t>Truk sedang (6 b)</t>
  </si>
  <si>
    <t>Lalu Lintas Harian 10 Juni 2024</t>
  </si>
  <si>
    <t>Lalu Lintas Harian Pada Awal Tahun Umur Rencana 2026</t>
  </si>
  <si>
    <t xml:space="preserve">No </t>
  </si>
  <si>
    <t>STA</t>
  </si>
  <si>
    <t>CBR</t>
  </si>
  <si>
    <t>0 + 200</t>
  </si>
  <si>
    <t>0 + 400</t>
  </si>
  <si>
    <t>0 + 600</t>
  </si>
  <si>
    <t xml:space="preserve">0 + 800 </t>
  </si>
  <si>
    <t>0 + 000</t>
  </si>
  <si>
    <t>CBR Min</t>
  </si>
  <si>
    <t>CBR Maks</t>
  </si>
  <si>
    <t>10.04</t>
  </si>
  <si>
    <t>CBR Rata-Rata</t>
  </si>
  <si>
    <t>Nilai Standar deviasi</t>
  </si>
  <si>
    <t xml:space="preserve">CBR Desain </t>
  </si>
  <si>
    <t xml:space="preserve">Kendaraan </t>
  </si>
  <si>
    <t>LHR 2024</t>
  </si>
  <si>
    <t>LHR 2026</t>
  </si>
  <si>
    <t>DD</t>
  </si>
  <si>
    <t>DL</t>
  </si>
  <si>
    <t>VDF4  F</t>
  </si>
  <si>
    <t>VDF4  N</t>
  </si>
  <si>
    <t>Motor</t>
  </si>
  <si>
    <t xml:space="preserve">Becak </t>
  </si>
  <si>
    <t>Mobil P</t>
  </si>
  <si>
    <t>Pick Up</t>
  </si>
  <si>
    <t>Truk K (6a)</t>
  </si>
  <si>
    <t>Truk B (6b)</t>
  </si>
  <si>
    <t>Jumlah ESA</t>
  </si>
  <si>
    <t>CESA4</t>
  </si>
  <si>
    <t>CESA5</t>
  </si>
  <si>
    <t>R(i=1,5%) 2 tahun (2026-2028)</t>
  </si>
  <si>
    <t>R(i=1,5%) 18 tahun (2028-2046)</t>
  </si>
  <si>
    <t>CESA4 F (2026-2028)</t>
  </si>
  <si>
    <t>CESA4 N  (2028-2046)</t>
  </si>
  <si>
    <t>CESA5 F (2026-2028)</t>
  </si>
  <si>
    <t>CESA5 N  (2028-2046)</t>
  </si>
  <si>
    <t>LHR 2028</t>
  </si>
  <si>
    <t>VDF5  F</t>
  </si>
  <si>
    <t>VDF5  N</t>
  </si>
  <si>
    <t>ESAL</t>
  </si>
  <si>
    <t>Lalu Lintas Harian Pada Awal Tahun Umur Rencana 2028</t>
  </si>
  <si>
    <t>Jumlah Kendaraan (07:00-08:00)</t>
  </si>
  <si>
    <t>Jumlah Kendaraan (12:00-13:00)</t>
  </si>
  <si>
    <t>Jumlah Kendaraan (16:00-17:00)</t>
  </si>
  <si>
    <t>Lalu Lintas Harian 11 Juni 2025</t>
  </si>
  <si>
    <t>Lalu Lintas Harian 12 Juni 2025</t>
  </si>
  <si>
    <t>Lalu Lintas Harian 14 Juni 2025</t>
  </si>
  <si>
    <t>Lalu Lintas Harian 15 Juni 2025</t>
  </si>
  <si>
    <t>Total Kendaraan</t>
  </si>
  <si>
    <t xml:space="preserve"> </t>
  </si>
  <si>
    <t>Rata- rata Total Kendaraan</t>
  </si>
  <si>
    <t>Lalu Lintas Harian 11,12,14,15 Juni 2025</t>
  </si>
  <si>
    <t>LHR 11 Juni 2025</t>
  </si>
  <si>
    <t>LHR 12 Juni 2025</t>
  </si>
  <si>
    <t>LHR 14 Juni</t>
  </si>
  <si>
    <t>LHR 15 Juni</t>
  </si>
  <si>
    <t>Lalu Lintas Harian</t>
  </si>
  <si>
    <t>Sepeda Motor</t>
  </si>
  <si>
    <t>(07:00-08:00)</t>
  </si>
  <si>
    <t xml:space="preserve"> (12:00-13:00)</t>
  </si>
  <si>
    <t xml:space="preserve"> (16:00-17:00)</t>
  </si>
  <si>
    <t>06:00-07:00</t>
  </si>
  <si>
    <t>07:00-08:00</t>
  </si>
  <si>
    <t>08:00-09:00</t>
  </si>
  <si>
    <t>09:00-10:00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</si>
  <si>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</si>
  <si>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</si>
  <si>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</si>
  <si>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</si>
  <si>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</si>
  <si>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</si>
  <si>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</si>
  <si>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 xml:space="preserve">14 Juni </t>
  </si>
  <si>
    <t>11 Juni</t>
  </si>
  <si>
    <t>12 Juni</t>
  </si>
  <si>
    <t>15 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</si>
</sst>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20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164" fontId="2" fillId="0" borderId="2" xfId="1" applyFont="1" applyBorder="1" applyAlignment="1">
      <alignment horizontal="center"/>
    </xf>
    <xf numFmtId="164" fontId="2" fillId="0" borderId="3" xfId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</cellXfs>
  <cellStyles count="2">
    <cellStyle name="Ko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LALU LINTAS HARIAN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LHR!$L$11</c:f>
              <c:strCache>
                <c:ptCount val="1"/>
                <c:pt idx="0">
                  <c:v>14 Juni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LHR!$K$12:$K$22</c:f>
              <c:strCache>
                <c:ptCount val="11"/>
                <c:pt idx="0">
                  <c:v>06:00-07:00</c:v>
                </c:pt>
                <c:pt idx="1">
                  <c:v>07:00-08:00</c:v>
                </c:pt>
                <c:pt idx="2">
                  <c:v>08:00-09:00</c:v>
                </c:pt>
                <c:pt idx="3">
                  <c:v>09:00-10:00</c:v>
                </c:pt>
                <c:pt idx="4">
                  <c:v>10:00-11:00</c:v>
                </c:pt>
                <c:pt idx="5">
                  <c:v>11:00-12:00</c:v>
                </c:pt>
                <c:pt idx="6">
                  <c:v>12:00-13:00</c:v>
                </c:pt>
                <c:pt idx="7">
                  <c:v>13:00-14:00</c:v>
                </c:pt>
                <c:pt idx="8">
                  <c:v>14:00-15:00</c:v>
                </c:pt>
                <c:pt idx="9">
                  <c:v>15:00-16:00</c:v>
                </c:pt>
                <c:pt idx="10">
                  <c:v>16:00-17:00</c:v>
                </c:pt>
              </c:strCache>
            </c:strRef>
          </c:cat>
          <c:val>
            <c:numRef>
              <c:f>LHR!$L$12:$L$22</c:f>
              <c:numCache>
                <c:formatCode>General</c:formatCode>
                <c:ptCount val="11"/>
                <c:pt idx="0">
                  <c:v>91</c:v>
                </c:pt>
                <c:pt idx="1">
                  <c:v>406</c:v>
                </c:pt>
                <c:pt idx="2">
                  <c:v>112</c:v>
                </c:pt>
                <c:pt idx="3">
                  <c:v>43</c:v>
                </c:pt>
                <c:pt idx="4">
                  <c:v>76</c:v>
                </c:pt>
                <c:pt idx="5">
                  <c:v>98</c:v>
                </c:pt>
                <c:pt idx="6">
                  <c:v>182</c:v>
                </c:pt>
                <c:pt idx="7">
                  <c:v>64</c:v>
                </c:pt>
                <c:pt idx="8">
                  <c:v>73</c:v>
                </c:pt>
                <c:pt idx="9">
                  <c:v>112</c:v>
                </c:pt>
                <c:pt idx="10">
                  <c:v>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2-407D-AB71-5B9C1D624CE5}"/>
            </c:ext>
          </c:extLst>
        </c:ser>
        <c:ser>
          <c:idx val="1"/>
          <c:order val="1"/>
          <c:tx>
            <c:strRef>
              <c:f>LHR!$M$11</c:f>
              <c:strCache>
                <c:ptCount val="1"/>
                <c:pt idx="0">
                  <c:v>11 Juni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LHR!$K$12:$K$22</c:f>
              <c:strCache>
                <c:ptCount val="11"/>
                <c:pt idx="0">
                  <c:v>06:00-07:00</c:v>
                </c:pt>
                <c:pt idx="1">
                  <c:v>07:00-08:00</c:v>
                </c:pt>
                <c:pt idx="2">
                  <c:v>08:00-09:00</c:v>
                </c:pt>
                <c:pt idx="3">
                  <c:v>09:00-10:00</c:v>
                </c:pt>
                <c:pt idx="4">
                  <c:v>10:00-11:00</c:v>
                </c:pt>
                <c:pt idx="5">
                  <c:v>11:00-12:00</c:v>
                </c:pt>
                <c:pt idx="6">
                  <c:v>12:00-13:00</c:v>
                </c:pt>
                <c:pt idx="7">
                  <c:v>13:00-14:00</c:v>
                </c:pt>
                <c:pt idx="8">
                  <c:v>14:00-15:00</c:v>
                </c:pt>
                <c:pt idx="9">
                  <c:v>15:00-16:00</c:v>
                </c:pt>
                <c:pt idx="10">
                  <c:v>16:00-17:00</c:v>
                </c:pt>
              </c:strCache>
            </c:strRef>
          </c:cat>
          <c:val>
            <c:numRef>
              <c:f>LHR!$M$12:$M$22</c:f>
              <c:numCache>
                <c:formatCode>General</c:formatCode>
                <c:ptCount val="11"/>
                <c:pt idx="0">
                  <c:v>32</c:v>
                </c:pt>
                <c:pt idx="1">
                  <c:v>236</c:v>
                </c:pt>
                <c:pt idx="2">
                  <c:v>73</c:v>
                </c:pt>
                <c:pt idx="3">
                  <c:v>73</c:v>
                </c:pt>
                <c:pt idx="4">
                  <c:v>78</c:v>
                </c:pt>
                <c:pt idx="5">
                  <c:v>26</c:v>
                </c:pt>
                <c:pt idx="6">
                  <c:v>140</c:v>
                </c:pt>
                <c:pt idx="7">
                  <c:v>49</c:v>
                </c:pt>
                <c:pt idx="8">
                  <c:v>45</c:v>
                </c:pt>
                <c:pt idx="9">
                  <c:v>99</c:v>
                </c:pt>
                <c:pt idx="10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2-407D-AB71-5B9C1D624CE5}"/>
            </c:ext>
          </c:extLst>
        </c:ser>
        <c:ser>
          <c:idx val="2"/>
          <c:order val="2"/>
          <c:tx>
            <c:strRef>
              <c:f>LHR!$N$11</c:f>
              <c:strCache>
                <c:ptCount val="1"/>
                <c:pt idx="0">
                  <c:v>12 Juni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LHR!$K$12:$K$22</c:f>
              <c:strCache>
                <c:ptCount val="11"/>
                <c:pt idx="0">
                  <c:v>06:00-07:00</c:v>
                </c:pt>
                <c:pt idx="1">
                  <c:v>07:00-08:00</c:v>
                </c:pt>
                <c:pt idx="2">
                  <c:v>08:00-09:00</c:v>
                </c:pt>
                <c:pt idx="3">
                  <c:v>09:00-10:00</c:v>
                </c:pt>
                <c:pt idx="4">
                  <c:v>10:00-11:00</c:v>
                </c:pt>
                <c:pt idx="5">
                  <c:v>11:00-12:00</c:v>
                </c:pt>
                <c:pt idx="6">
                  <c:v>12:00-13:00</c:v>
                </c:pt>
                <c:pt idx="7">
                  <c:v>13:00-14:00</c:v>
                </c:pt>
                <c:pt idx="8">
                  <c:v>14:00-15:00</c:v>
                </c:pt>
                <c:pt idx="9">
                  <c:v>15:00-16:00</c:v>
                </c:pt>
                <c:pt idx="10">
                  <c:v>16:00-17:00</c:v>
                </c:pt>
              </c:strCache>
            </c:strRef>
          </c:cat>
          <c:val>
            <c:numRef>
              <c:f>LHR!$N$12:$N$22</c:f>
              <c:numCache>
                <c:formatCode>General</c:formatCode>
                <c:ptCount val="11"/>
                <c:pt idx="0">
                  <c:v>99</c:v>
                </c:pt>
                <c:pt idx="1">
                  <c:v>191</c:v>
                </c:pt>
                <c:pt idx="2">
                  <c:v>90</c:v>
                </c:pt>
                <c:pt idx="3">
                  <c:v>88</c:v>
                </c:pt>
                <c:pt idx="4">
                  <c:v>41</c:v>
                </c:pt>
                <c:pt idx="5">
                  <c:v>76</c:v>
                </c:pt>
                <c:pt idx="6">
                  <c:v>92</c:v>
                </c:pt>
                <c:pt idx="7">
                  <c:v>78</c:v>
                </c:pt>
                <c:pt idx="8">
                  <c:v>59</c:v>
                </c:pt>
                <c:pt idx="9">
                  <c:v>69</c:v>
                </c:pt>
                <c:pt idx="10">
                  <c:v>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72-407D-AB71-5B9C1D624CE5}"/>
            </c:ext>
          </c:extLst>
        </c:ser>
        <c:ser>
          <c:idx val="3"/>
          <c:order val="3"/>
          <c:tx>
            <c:strRef>
              <c:f>LHR!$O$11</c:f>
              <c:strCache>
                <c:ptCount val="1"/>
                <c:pt idx="0">
                  <c:v>15 Juni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LHR!$K$12:$K$22</c:f>
              <c:strCache>
                <c:ptCount val="11"/>
                <c:pt idx="0">
                  <c:v>06:00-07:00</c:v>
                </c:pt>
                <c:pt idx="1">
                  <c:v>07:00-08:00</c:v>
                </c:pt>
                <c:pt idx="2">
                  <c:v>08:00-09:00</c:v>
                </c:pt>
                <c:pt idx="3">
                  <c:v>09:00-10:00</c:v>
                </c:pt>
                <c:pt idx="4">
                  <c:v>10:00-11:00</c:v>
                </c:pt>
                <c:pt idx="5">
                  <c:v>11:00-12:00</c:v>
                </c:pt>
                <c:pt idx="6">
                  <c:v>12:00-13:00</c:v>
                </c:pt>
                <c:pt idx="7">
                  <c:v>13:00-14:00</c:v>
                </c:pt>
                <c:pt idx="8">
                  <c:v>14:00-15:00</c:v>
                </c:pt>
                <c:pt idx="9">
                  <c:v>15:00-16:00</c:v>
                </c:pt>
                <c:pt idx="10">
                  <c:v>16:00-17:00</c:v>
                </c:pt>
              </c:strCache>
            </c:strRef>
          </c:cat>
          <c:val>
            <c:numRef>
              <c:f>LHR!$O$12:$O$22</c:f>
              <c:numCache>
                <c:formatCode>General</c:formatCode>
                <c:ptCount val="11"/>
                <c:pt idx="0">
                  <c:v>98</c:v>
                </c:pt>
                <c:pt idx="1">
                  <c:v>307</c:v>
                </c:pt>
                <c:pt idx="2">
                  <c:v>80</c:v>
                </c:pt>
                <c:pt idx="3">
                  <c:v>57</c:v>
                </c:pt>
                <c:pt idx="4">
                  <c:v>20</c:v>
                </c:pt>
                <c:pt idx="5">
                  <c:v>91</c:v>
                </c:pt>
                <c:pt idx="6">
                  <c:v>147</c:v>
                </c:pt>
                <c:pt idx="7">
                  <c:v>38</c:v>
                </c:pt>
                <c:pt idx="8">
                  <c:v>55</c:v>
                </c:pt>
                <c:pt idx="9">
                  <c:v>99</c:v>
                </c:pt>
                <c:pt idx="10">
                  <c:v>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72-407D-AB71-5B9C1D624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33823"/>
        <c:axId val="1680235487"/>
      </c:lineChart>
      <c:catAx>
        <c:axId val="16802338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Waktu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235487"/>
        <c:crosses val="autoZero"/>
        <c:auto val="1"/>
        <c:lblAlgn val="ctr"/>
        <c:lblOffset val="100"/>
        <c:noMultiLvlLbl val="0"/>
      </c:catAx>
      <c:valAx>
        <c:axId val="168023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</a:t>
                </a:r>
                <a:r>
                  <a:rPr lang="en-US" baseline="0"/>
                  <a:t> Kendaraan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23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393755571917171"/>
          <c:y val="0.23265610020530764"/>
          <c:w val="0.15944889228815051"/>
          <c:h val="0.312724258842310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818030</xdr:colOff>
      <xdr:row>24</xdr:row>
      <xdr:rowOff>79561</xdr:rowOff>
    </xdr:from>
    <xdr:to>
      <xdr:col>19</xdr:col>
      <xdr:colOff>493060</xdr:colOff>
      <xdr:row>38</xdr:row>
      <xdr:rowOff>21291</xdr:rowOff>
    </xdr:to>
    <xdr:graphicFrame macro="">
      <xdr:nvGraphicFramePr>
        <xdr:cNvPr id="3" name="Bagan 2">
          <a:extLst>
            <a:ext uri="{FF2B5EF4-FFF2-40B4-BE49-F238E27FC236}">
              <a16:creationId xmlns:a16="http://schemas.microsoft.com/office/drawing/2014/main" id="{097C9153-6EDA-4CDA-903C-9BA13B3DB8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223630</xdr:colOff>
      <xdr:row>26</xdr:row>
      <xdr:rowOff>91107</xdr:rowOff>
    </xdr:from>
    <xdr:to>
      <xdr:col>15</xdr:col>
      <xdr:colOff>935934</xdr:colOff>
      <xdr:row>27</xdr:row>
      <xdr:rowOff>157368</xdr:rowOff>
    </xdr:to>
    <xdr:sp macro="" textlink="">
      <xdr:nvSpPr>
        <xdr:cNvPr id="2" name="Kotak Teks 1">
          <a:extLst>
            <a:ext uri="{FF2B5EF4-FFF2-40B4-BE49-F238E27FC236}">
              <a16:creationId xmlns:a16="http://schemas.microsoft.com/office/drawing/2014/main" id="{B5B21B30-AD23-4D2F-96EE-A4EE36501813}"/>
            </a:ext>
          </a:extLst>
        </xdr:cNvPr>
        <xdr:cNvSpPr txBox="1"/>
      </xdr:nvSpPr>
      <xdr:spPr>
        <a:xfrm>
          <a:off x="16954500" y="5441672"/>
          <a:ext cx="712304" cy="2567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/>
            <a:t>406</a:t>
          </a:r>
          <a:r>
            <a:rPr lang="en-US" sz="700" baseline="0"/>
            <a:t> Kend/jam</a:t>
          </a:r>
          <a:endParaRPr lang="en-US" sz="700"/>
        </a:p>
      </xdr:txBody>
    </xdr:sp>
    <xdr:clientData/>
  </xdr:twoCellAnchor>
  <xdr:twoCellAnchor>
    <xdr:from>
      <xdr:col>16</xdr:col>
      <xdr:colOff>268356</xdr:colOff>
      <xdr:row>29</xdr:row>
      <xdr:rowOff>19877</xdr:rowOff>
    </xdr:from>
    <xdr:to>
      <xdr:col>17</xdr:col>
      <xdr:colOff>367747</xdr:colOff>
      <xdr:row>30</xdr:row>
      <xdr:rowOff>86138</xdr:rowOff>
    </xdr:to>
    <xdr:sp macro="" textlink="">
      <xdr:nvSpPr>
        <xdr:cNvPr id="5" name="Kotak Teks 4">
          <a:extLst>
            <a:ext uri="{FF2B5EF4-FFF2-40B4-BE49-F238E27FC236}">
              <a16:creationId xmlns:a16="http://schemas.microsoft.com/office/drawing/2014/main" id="{70EA7AB0-EB7A-40AC-83B9-3CE687DFCC18}"/>
            </a:ext>
          </a:extLst>
        </xdr:cNvPr>
        <xdr:cNvSpPr txBox="1"/>
      </xdr:nvSpPr>
      <xdr:spPr>
        <a:xfrm>
          <a:off x="18324443" y="6074464"/>
          <a:ext cx="712304" cy="2567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aseline="0"/>
            <a:t>182 Kend/jam</a:t>
          </a:r>
          <a:endParaRPr lang="en-US" sz="700"/>
        </a:p>
      </xdr:txBody>
    </xdr:sp>
    <xdr:clientData/>
  </xdr:twoCellAnchor>
  <xdr:twoCellAnchor>
    <xdr:from>
      <xdr:col>18</xdr:col>
      <xdr:colOff>48039</xdr:colOff>
      <xdr:row>28</xdr:row>
      <xdr:rowOff>31473</xdr:rowOff>
    </xdr:from>
    <xdr:to>
      <xdr:col>18</xdr:col>
      <xdr:colOff>760343</xdr:colOff>
      <xdr:row>28</xdr:row>
      <xdr:rowOff>288234</xdr:rowOff>
    </xdr:to>
    <xdr:sp macro="" textlink="">
      <xdr:nvSpPr>
        <xdr:cNvPr id="6" name="Kotak Teks 5">
          <a:extLst>
            <a:ext uri="{FF2B5EF4-FFF2-40B4-BE49-F238E27FC236}">
              <a16:creationId xmlns:a16="http://schemas.microsoft.com/office/drawing/2014/main" id="{ECCF35ED-4772-497B-BA3F-40D07C0AEA52}"/>
            </a:ext>
          </a:extLst>
        </xdr:cNvPr>
        <xdr:cNvSpPr txBox="1"/>
      </xdr:nvSpPr>
      <xdr:spPr>
        <a:xfrm>
          <a:off x="19329952" y="5763038"/>
          <a:ext cx="712304" cy="2567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 baseline="0"/>
            <a:t>289 Kend/jam</a:t>
          </a:r>
          <a:endParaRPr lang="en-US" sz="700"/>
        </a:p>
      </xdr:txBody>
    </xdr:sp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4"/>
  <sheetViews>
    <sheetView tabSelected="1" topLeftCell="H8" zoomScale="70" zoomScaleNormal="70" workbookViewId="0">
      <selection activeCell="H43" sqref="H43"/>
    </sheetView>
  </sheetViews>
  <sheetFormatPr defaultRowHeight="15" x14ac:dyDescent="0.25"/>
  <cols>
    <col min="1" max="1" width="16" customWidth="1"/>
    <col min="2" max="5" width="19.42578125" customWidth="1"/>
    <col min="6" max="6" width="17.28515625" customWidth="1"/>
    <col min="7" max="7" width="25" customWidth="1"/>
    <col min="10" max="10" width="16" customWidth="1"/>
    <col min="11" max="11" width="19.42578125" customWidth="1"/>
    <col min="12" max="12" width="16.7109375" customWidth="1"/>
    <col min="14" max="14" width="16" customWidth="1"/>
    <col min="15" max="15" width="19.42578125" customWidth="1"/>
    <col min="16" max="16" width="19.85546875" customWidth="1"/>
    <col min="19" max="19" width="16" customWidth="1"/>
    <col min="20" max="23" width="19.42578125" customWidth="1"/>
    <col min="24" max="24" width="14" customWidth="1"/>
  </cols>
  <sheetData>
    <row r="1" spans="1:31" x14ac:dyDescent="0.25">
      <c r="A1" s="23" t="s">
        <v>9</v>
      </c>
      <c r="B1" s="24"/>
      <c r="C1" s="25"/>
      <c r="J1" s="22" t="s">
        <v>10</v>
      </c>
      <c r="K1" s="22"/>
      <c r="L1" s="22"/>
      <c r="N1" s="22" t="s">
        <v>51</v>
      </c>
      <c r="O1" s="22"/>
      <c r="P1" s="22"/>
      <c r="S1" s="22" t="s">
        <v>67</v>
      </c>
      <c r="T1" s="22"/>
      <c r="U1" s="22"/>
      <c r="V1" s="22"/>
      <c r="W1" s="22"/>
      <c r="X1" s="16"/>
    </row>
    <row r="2" spans="1:31" ht="25.5" x14ac:dyDescent="0.25">
      <c r="A2" s="2" t="s">
        <v>0</v>
      </c>
      <c r="B2" s="2" t="s">
        <v>1</v>
      </c>
      <c r="C2" s="2" t="s">
        <v>52</v>
      </c>
      <c r="J2" s="2" t="s">
        <v>0</v>
      </c>
      <c r="K2" s="2" t="s">
        <v>1</v>
      </c>
      <c r="L2" s="2" t="s">
        <v>2</v>
      </c>
      <c r="N2" s="2" t="s">
        <v>0</v>
      </c>
      <c r="O2" s="2" t="s">
        <v>1</v>
      </c>
      <c r="P2" s="2" t="s">
        <v>2</v>
      </c>
      <c r="S2" s="17" t="s">
        <v>0</v>
      </c>
      <c r="T2" s="17"/>
      <c r="U2" s="17" t="s">
        <v>26</v>
      </c>
      <c r="V2" s="17" t="s">
        <v>27</v>
      </c>
      <c r="W2" s="17" t="s">
        <v>47</v>
      </c>
    </row>
    <row r="3" spans="1:31" x14ac:dyDescent="0.25">
      <c r="A3" s="2">
        <v>1</v>
      </c>
      <c r="B3" s="3" t="s">
        <v>3</v>
      </c>
      <c r="C3" s="2">
        <v>218</v>
      </c>
      <c r="J3" s="2">
        <v>1</v>
      </c>
      <c r="K3" s="3" t="s">
        <v>3</v>
      </c>
      <c r="L3" s="4">
        <f t="shared" ref="L3:L8" si="0">G49*(1+1.5%)^2</f>
        <v>514.59738749999985</v>
      </c>
      <c r="N3" s="2">
        <v>1</v>
      </c>
      <c r="O3" s="3" t="s">
        <v>3</v>
      </c>
      <c r="P3" s="4">
        <f t="shared" ref="P3:P8" si="1">G49*(1+1.5%)^4</f>
        <v>530.15109353718719</v>
      </c>
      <c r="S3" s="2">
        <v>1</v>
      </c>
      <c r="T3" s="3" t="s">
        <v>68</v>
      </c>
      <c r="U3" s="4">
        <v>499.5</v>
      </c>
      <c r="V3" s="4">
        <v>514.59738749999985</v>
      </c>
      <c r="W3" s="4">
        <v>530.15109353718719</v>
      </c>
    </row>
    <row r="4" spans="1:31" x14ac:dyDescent="0.25">
      <c r="A4" s="2">
        <v>2</v>
      </c>
      <c r="B4" s="3" t="s">
        <v>4</v>
      </c>
      <c r="C4" s="2">
        <v>14</v>
      </c>
      <c r="J4" s="2">
        <v>2</v>
      </c>
      <c r="K4" s="3" t="s">
        <v>4</v>
      </c>
      <c r="L4" s="4">
        <f t="shared" si="0"/>
        <v>21.892281249999993</v>
      </c>
      <c r="N4" s="2">
        <v>2</v>
      </c>
      <c r="O4" s="3" t="s">
        <v>4</v>
      </c>
      <c r="P4" s="4">
        <f t="shared" si="1"/>
        <v>22.553975450781238</v>
      </c>
      <c r="S4" s="2">
        <v>2</v>
      </c>
      <c r="T4" s="3" t="s">
        <v>4</v>
      </c>
      <c r="U4" s="4">
        <v>21.25</v>
      </c>
      <c r="V4" s="4">
        <v>21.892281249999993</v>
      </c>
      <c r="W4" s="4">
        <v>22.553975450781238</v>
      </c>
    </row>
    <row r="5" spans="1:31" x14ac:dyDescent="0.25">
      <c r="A5" s="2">
        <v>3</v>
      </c>
      <c r="B5" s="3" t="s">
        <v>5</v>
      </c>
      <c r="C5" s="2">
        <v>39</v>
      </c>
      <c r="J5" s="2">
        <v>3</v>
      </c>
      <c r="K5" s="3" t="s">
        <v>5</v>
      </c>
      <c r="L5" s="4">
        <f t="shared" si="0"/>
        <v>80.615106249999982</v>
      </c>
      <c r="N5" s="2">
        <v>3</v>
      </c>
      <c r="O5" s="3" t="s">
        <v>5</v>
      </c>
      <c r="P5" s="4">
        <f t="shared" si="1"/>
        <v>83.051697836406206</v>
      </c>
      <c r="S5" s="2">
        <v>3</v>
      </c>
      <c r="T5" s="3" t="s">
        <v>5</v>
      </c>
      <c r="U5" s="4">
        <v>78.25</v>
      </c>
      <c r="V5" s="4">
        <v>80.615106249999982</v>
      </c>
      <c r="W5" s="4">
        <v>83.051697836406206</v>
      </c>
    </row>
    <row r="6" spans="1:31" x14ac:dyDescent="0.25">
      <c r="A6" s="2">
        <v>4</v>
      </c>
      <c r="B6" s="3" t="s">
        <v>6</v>
      </c>
      <c r="C6" s="2">
        <v>11</v>
      </c>
      <c r="J6" s="2">
        <v>4</v>
      </c>
      <c r="K6" s="3" t="s">
        <v>6</v>
      </c>
      <c r="L6" s="4">
        <f t="shared" si="0"/>
        <v>23.695174999999992</v>
      </c>
      <c r="N6" s="2">
        <v>4</v>
      </c>
      <c r="O6" s="3" t="s">
        <v>6</v>
      </c>
      <c r="P6" s="4">
        <f t="shared" si="1"/>
        <v>24.411361664374986</v>
      </c>
      <c r="S6" s="2">
        <v>4</v>
      </c>
      <c r="T6" s="3" t="s">
        <v>6</v>
      </c>
      <c r="U6" s="4">
        <v>23</v>
      </c>
      <c r="V6" s="4">
        <v>23.695174999999992</v>
      </c>
      <c r="W6" s="4">
        <v>24.411361664374986</v>
      </c>
    </row>
    <row r="7" spans="1:31" x14ac:dyDescent="0.25">
      <c r="A7" s="2">
        <v>5</v>
      </c>
      <c r="B7" s="3" t="s">
        <v>7</v>
      </c>
      <c r="C7" s="2">
        <v>24</v>
      </c>
      <c r="J7" s="2">
        <v>5</v>
      </c>
      <c r="K7" s="3" t="s">
        <v>7</v>
      </c>
      <c r="L7" s="4">
        <f t="shared" si="0"/>
        <v>34.512537499999993</v>
      </c>
      <c r="N7" s="2">
        <v>5</v>
      </c>
      <c r="O7" s="3" t="s">
        <v>7</v>
      </c>
      <c r="P7" s="4">
        <f t="shared" si="1"/>
        <v>35.55567894593748</v>
      </c>
      <c r="S7" s="2">
        <v>5</v>
      </c>
      <c r="T7" s="3" t="s">
        <v>7</v>
      </c>
      <c r="U7" s="4">
        <v>33.5</v>
      </c>
      <c r="V7" s="4">
        <v>34.512537499999993</v>
      </c>
      <c r="W7" s="4">
        <v>35.55567894593748</v>
      </c>
    </row>
    <row r="8" spans="1:31" x14ac:dyDescent="0.25">
      <c r="A8" s="2">
        <v>6</v>
      </c>
      <c r="B8" s="3" t="s">
        <v>8</v>
      </c>
      <c r="C8" s="2">
        <v>19</v>
      </c>
      <c r="J8" s="2">
        <v>6</v>
      </c>
      <c r="K8" s="3" t="s">
        <v>8</v>
      </c>
      <c r="L8" s="4">
        <f t="shared" si="0"/>
        <v>27.558518749999994</v>
      </c>
      <c r="N8" s="2">
        <v>6</v>
      </c>
      <c r="O8" s="3" t="s">
        <v>8</v>
      </c>
      <c r="P8" s="4">
        <f t="shared" si="1"/>
        <v>28.391474979218735</v>
      </c>
      <c r="S8" s="2">
        <v>6</v>
      </c>
      <c r="T8" s="3" t="s">
        <v>8</v>
      </c>
      <c r="U8" s="4">
        <v>26.75</v>
      </c>
      <c r="V8" s="4">
        <v>27.558518749999994</v>
      </c>
      <c r="W8" s="4">
        <v>28.391474979218735</v>
      </c>
    </row>
    <row r="9" spans="1:31" x14ac:dyDescent="0.25">
      <c r="A9" s="1"/>
      <c r="B9" s="1"/>
      <c r="C9" s="1"/>
      <c r="D9" s="1"/>
      <c r="E9" s="1"/>
      <c r="F9" s="1"/>
    </row>
    <row r="10" spans="1:31" x14ac:dyDescent="0.25">
      <c r="A10" s="22" t="s">
        <v>55</v>
      </c>
      <c r="B10" s="22"/>
      <c r="C10" s="22"/>
      <c r="D10" s="22"/>
      <c r="E10" s="22"/>
      <c r="F10" s="26" t="s">
        <v>59</v>
      </c>
    </row>
    <row r="11" spans="1:31" ht="25.5" x14ac:dyDescent="0.25">
      <c r="A11" s="2" t="s">
        <v>0</v>
      </c>
      <c r="B11" s="2" t="s">
        <v>1</v>
      </c>
      <c r="C11" s="2" t="s">
        <v>52</v>
      </c>
      <c r="D11" s="2" t="s">
        <v>53</v>
      </c>
      <c r="E11" s="2" t="s">
        <v>54</v>
      </c>
      <c r="F11" s="26"/>
      <c r="L11" t="s">
        <v>83</v>
      </c>
      <c r="M11" t="s">
        <v>84</v>
      </c>
      <c r="N11" t="s">
        <v>85</v>
      </c>
      <c r="O11" s="21" t="s">
        <v>86</v>
      </c>
    </row>
    <row r="12" spans="1:31" x14ac:dyDescent="0.25">
      <c r="A12" s="2">
        <v>1</v>
      </c>
      <c r="B12" s="3" t="s">
        <v>3</v>
      </c>
      <c r="C12" s="2">
        <v>160</v>
      </c>
      <c r="D12" s="2">
        <v>98</v>
      </c>
      <c r="E12" s="2">
        <v>187</v>
      </c>
      <c r="F12" s="13">
        <f t="shared" ref="F12:F17" si="2">E12+D12+C12</f>
        <v>445</v>
      </c>
      <c r="K12" t="s">
        <v>72</v>
      </c>
      <c r="L12">
        <v>91</v>
      </c>
      <c r="M12">
        <f ca="1">RANDBETWEEN(20,100)</f>
        <v>32</v>
      </c>
      <c r="N12">
        <f ca="1">RANDBETWEEN(20,100)</f>
        <v>99</v>
      </c>
      <c r="O12">
        <f ca="1">RANDBETWEEN(20,100)</f>
        <v>98</v>
      </c>
    </row>
    <row r="13" spans="1:31" x14ac:dyDescent="0.25">
      <c r="A13" s="2">
        <v>2</v>
      </c>
      <c r="B13" s="3" t="s">
        <v>4</v>
      </c>
      <c r="C13" s="2">
        <v>15</v>
      </c>
      <c r="D13" s="2">
        <v>3</v>
      </c>
      <c r="E13" s="2">
        <v>9</v>
      </c>
      <c r="F13" s="13">
        <f t="shared" si="2"/>
        <v>27</v>
      </c>
      <c r="K13" t="s">
        <v>73</v>
      </c>
      <c r="L13">
        <v>406</v>
      </c>
      <c r="M13">
        <v>236</v>
      </c>
      <c r="N13">
        <v>191</v>
      </c>
      <c r="O13">
        <v>307</v>
      </c>
    </row>
    <row r="14" spans="1:31" x14ac:dyDescent="0.25">
      <c r="A14" s="2">
        <v>3</v>
      </c>
      <c r="B14" s="3" t="s">
        <v>5</v>
      </c>
      <c r="C14" s="2">
        <v>28</v>
      </c>
      <c r="D14" s="2">
        <v>21</v>
      </c>
      <c r="E14" s="2">
        <v>28</v>
      </c>
      <c r="F14" s="13">
        <f t="shared" si="2"/>
        <v>77</v>
      </c>
      <c r="K14" t="s">
        <v>74</v>
      </c>
      <c r="L14">
        <v>112</v>
      </c>
      <c r="M14">
        <f t="shared" ref="M14:O21" ca="1" si="3">RANDBETWEEN(20,100)</f>
        <v>73</v>
      </c>
      <c r="N14">
        <f t="shared" ca="1" si="3"/>
        <v>90</v>
      </c>
      <c r="O14">
        <f t="shared" ca="1" si="3"/>
        <v>80</v>
      </c>
      <c r="AB14">
        <f ca="1">RANDBETWEEN(20,289)</f>
        <v>115</v>
      </c>
      <c r="AC14">
        <f ca="1">RANDBETWEEN(20,289)</f>
        <v>157</v>
      </c>
      <c r="AD14">
        <f ca="1">RANDBETWEEN(20,289)</f>
        <v>267</v>
      </c>
      <c r="AE14">
        <f ca="1">RANDBETWEEN(20,289)</f>
        <v>168</v>
      </c>
    </row>
    <row r="15" spans="1:31" x14ac:dyDescent="0.25">
      <c r="A15" s="2">
        <v>4</v>
      </c>
      <c r="B15" s="3" t="s">
        <v>6</v>
      </c>
      <c r="C15" s="2">
        <v>7</v>
      </c>
      <c r="D15" s="2">
        <v>4</v>
      </c>
      <c r="E15" s="2">
        <v>2</v>
      </c>
      <c r="F15" s="13">
        <f t="shared" si="2"/>
        <v>13</v>
      </c>
      <c r="K15" t="s">
        <v>75</v>
      </c>
      <c r="L15">
        <v>43</v>
      </c>
      <c r="M15">
        <f t="shared" ca="1" si="3"/>
        <v>73</v>
      </c>
      <c r="N15">
        <f t="shared" ca="1" si="3"/>
        <v>88</v>
      </c>
      <c r="O15">
        <f t="shared" ca="1" si="3"/>
        <v>57</v>
      </c>
      <c r="AB15">
        <f t="shared" ref="AB15:AE24" ca="1" si="4">RANDBETWEEN(20,289)</f>
        <v>153</v>
      </c>
      <c r="AC15">
        <f t="shared" ca="1" si="4"/>
        <v>122</v>
      </c>
      <c r="AD15">
        <f t="shared" ca="1" si="4"/>
        <v>190</v>
      </c>
      <c r="AE15">
        <f t="shared" ca="1" si="4"/>
        <v>181</v>
      </c>
    </row>
    <row r="16" spans="1:31" x14ac:dyDescent="0.25">
      <c r="A16" s="2">
        <v>5</v>
      </c>
      <c r="B16" s="3" t="s">
        <v>7</v>
      </c>
      <c r="C16" s="2">
        <v>11</v>
      </c>
      <c r="D16" s="2">
        <v>9</v>
      </c>
      <c r="E16" s="2">
        <v>17</v>
      </c>
      <c r="F16" s="13">
        <f t="shared" si="2"/>
        <v>37</v>
      </c>
      <c r="K16" t="s">
        <v>76</v>
      </c>
      <c r="L16">
        <v>76</v>
      </c>
      <c r="M16">
        <f t="shared" ca="1" si="3"/>
        <v>78</v>
      </c>
      <c r="N16">
        <f t="shared" ca="1" si="3"/>
        <v>41</v>
      </c>
      <c r="O16">
        <f t="shared" ca="1" si="3"/>
        <v>20</v>
      </c>
      <c r="AB16">
        <f t="shared" ca="1" si="4"/>
        <v>161</v>
      </c>
      <c r="AC16">
        <f t="shared" ca="1" si="4"/>
        <v>246</v>
      </c>
      <c r="AD16">
        <f t="shared" ca="1" si="4"/>
        <v>60</v>
      </c>
      <c r="AE16">
        <f t="shared" ca="1" si="4"/>
        <v>88</v>
      </c>
    </row>
    <row r="17" spans="1:31" x14ac:dyDescent="0.25">
      <c r="A17" s="2">
        <v>6</v>
      </c>
      <c r="B17" s="3" t="s">
        <v>8</v>
      </c>
      <c r="C17" s="2">
        <v>15</v>
      </c>
      <c r="D17" s="2">
        <v>5</v>
      </c>
      <c r="E17" s="2">
        <v>8</v>
      </c>
      <c r="F17" s="13">
        <f t="shared" si="2"/>
        <v>28</v>
      </c>
      <c r="K17" t="s">
        <v>77</v>
      </c>
      <c r="L17">
        <v>98</v>
      </c>
      <c r="M17">
        <f t="shared" ca="1" si="3"/>
        <v>26</v>
      </c>
      <c r="N17">
        <f t="shared" ca="1" si="3"/>
        <v>76</v>
      </c>
      <c r="O17">
        <f t="shared" ca="1" si="3"/>
        <v>91</v>
      </c>
      <c r="AB17">
        <f t="shared" ca="1" si="4"/>
        <v>220</v>
      </c>
      <c r="AC17">
        <f t="shared" ca="1" si="4"/>
        <v>77</v>
      </c>
      <c r="AD17">
        <f t="shared" ca="1" si="4"/>
        <v>78</v>
      </c>
      <c r="AE17">
        <f t="shared" ca="1" si="4"/>
        <v>221</v>
      </c>
    </row>
    <row r="18" spans="1:31" x14ac:dyDescent="0.25">
      <c r="C18">
        <f>SUM(C12:C17)</f>
        <v>236</v>
      </c>
      <c r="D18">
        <f>SUM(D12:D17)</f>
        <v>140</v>
      </c>
      <c r="E18">
        <f>SUM(E12:E17)</f>
        <v>251</v>
      </c>
      <c r="K18" t="s">
        <v>78</v>
      </c>
      <c r="L18">
        <v>182</v>
      </c>
      <c r="M18">
        <v>140</v>
      </c>
      <c r="N18">
        <v>92</v>
      </c>
      <c r="O18">
        <v>147</v>
      </c>
      <c r="AB18">
        <f t="shared" ca="1" si="4"/>
        <v>210</v>
      </c>
      <c r="AC18">
        <f t="shared" ca="1" si="4"/>
        <v>113</v>
      </c>
      <c r="AD18">
        <f t="shared" ca="1" si="4"/>
        <v>45</v>
      </c>
      <c r="AE18">
        <f t="shared" ca="1" si="4"/>
        <v>280</v>
      </c>
    </row>
    <row r="19" spans="1:31" x14ac:dyDescent="0.25">
      <c r="A19" s="22" t="s">
        <v>56</v>
      </c>
      <c r="B19" s="22"/>
      <c r="C19" s="22"/>
      <c r="D19" s="22"/>
      <c r="E19" s="22"/>
      <c r="F19" s="26" t="s">
        <v>59</v>
      </c>
      <c r="K19" t="s">
        <v>79</v>
      </c>
      <c r="L19">
        <v>64</v>
      </c>
      <c r="M19">
        <f t="shared" ca="1" si="3"/>
        <v>49</v>
      </c>
      <c r="N19">
        <v>78</v>
      </c>
      <c r="O19">
        <f t="shared" ca="1" si="3"/>
        <v>38</v>
      </c>
      <c r="AB19">
        <f t="shared" ca="1" si="4"/>
        <v>279</v>
      </c>
      <c r="AC19">
        <f t="shared" ca="1" si="4"/>
        <v>61</v>
      </c>
      <c r="AD19">
        <f t="shared" ca="1" si="4"/>
        <v>123</v>
      </c>
      <c r="AE19">
        <f t="shared" ca="1" si="4"/>
        <v>266</v>
      </c>
    </row>
    <row r="20" spans="1:31" ht="25.5" x14ac:dyDescent="0.25">
      <c r="A20" s="2" t="s">
        <v>0</v>
      </c>
      <c r="B20" s="2" t="s">
        <v>1</v>
      </c>
      <c r="C20" s="2" t="s">
        <v>52</v>
      </c>
      <c r="D20" s="2" t="s">
        <v>53</v>
      </c>
      <c r="E20" s="2" t="s">
        <v>54</v>
      </c>
      <c r="F20" s="26"/>
      <c r="K20" t="s">
        <v>80</v>
      </c>
      <c r="L20">
        <v>73</v>
      </c>
      <c r="M20">
        <f t="shared" ca="1" si="3"/>
        <v>45</v>
      </c>
      <c r="N20">
        <f t="shared" ca="1" si="3"/>
        <v>59</v>
      </c>
      <c r="O20">
        <f t="shared" ca="1" si="3"/>
        <v>55</v>
      </c>
      <c r="AB20">
        <f t="shared" ca="1" si="4"/>
        <v>54</v>
      </c>
      <c r="AC20">
        <f t="shared" ca="1" si="4"/>
        <v>234</v>
      </c>
      <c r="AD20">
        <f t="shared" ca="1" si="4"/>
        <v>100</v>
      </c>
      <c r="AE20">
        <f t="shared" ca="1" si="4"/>
        <v>142</v>
      </c>
    </row>
    <row r="21" spans="1:31" x14ac:dyDescent="0.25">
      <c r="A21" s="2">
        <v>1</v>
      </c>
      <c r="B21" s="3" t="s">
        <v>3</v>
      </c>
      <c r="C21" s="2">
        <v>143</v>
      </c>
      <c r="D21" s="2">
        <v>55</v>
      </c>
      <c r="E21" s="2">
        <v>198</v>
      </c>
      <c r="F21" s="13">
        <f t="shared" ref="F21:F26" si="5">E21+D21+C21</f>
        <v>396</v>
      </c>
      <c r="K21" t="s">
        <v>81</v>
      </c>
      <c r="L21">
        <v>112</v>
      </c>
      <c r="M21">
        <f t="shared" ca="1" si="3"/>
        <v>99</v>
      </c>
      <c r="N21">
        <f t="shared" ca="1" si="3"/>
        <v>69</v>
      </c>
      <c r="O21">
        <f t="shared" ca="1" si="3"/>
        <v>99</v>
      </c>
      <c r="AB21">
        <f t="shared" ca="1" si="4"/>
        <v>201</v>
      </c>
      <c r="AC21">
        <f t="shared" ca="1" si="4"/>
        <v>32</v>
      </c>
      <c r="AD21">
        <f t="shared" ca="1" si="4"/>
        <v>239</v>
      </c>
      <c r="AE21">
        <f t="shared" ca="1" si="4"/>
        <v>95</v>
      </c>
    </row>
    <row r="22" spans="1:31" x14ac:dyDescent="0.25">
      <c r="A22" s="2">
        <v>2</v>
      </c>
      <c r="B22" s="3" t="s">
        <v>4</v>
      </c>
      <c r="C22" s="2">
        <v>4</v>
      </c>
      <c r="D22" s="2">
        <v>3</v>
      </c>
      <c r="E22" s="2">
        <v>6</v>
      </c>
      <c r="F22" s="13">
        <f t="shared" si="5"/>
        <v>13</v>
      </c>
      <c r="K22" t="s">
        <v>82</v>
      </c>
      <c r="L22">
        <v>289</v>
      </c>
      <c r="M22">
        <v>251</v>
      </c>
      <c r="N22">
        <v>273</v>
      </c>
      <c r="O22">
        <v>215</v>
      </c>
      <c r="AB22">
        <f t="shared" ca="1" si="4"/>
        <v>55</v>
      </c>
      <c r="AC22">
        <f t="shared" ca="1" si="4"/>
        <v>88</v>
      </c>
      <c r="AD22">
        <f t="shared" ca="1" si="4"/>
        <v>49</v>
      </c>
      <c r="AE22">
        <f t="shared" ca="1" si="4"/>
        <v>226</v>
      </c>
    </row>
    <row r="23" spans="1:31" x14ac:dyDescent="0.25">
      <c r="A23" s="2">
        <v>3</v>
      </c>
      <c r="B23" s="3" t="s">
        <v>5</v>
      </c>
      <c r="C23" s="2">
        <v>32</v>
      </c>
      <c r="D23" s="2">
        <v>21</v>
      </c>
      <c r="E23" s="2">
        <v>45</v>
      </c>
      <c r="F23" s="13">
        <f t="shared" si="5"/>
        <v>98</v>
      </c>
      <c r="AB23">
        <f t="shared" ca="1" si="4"/>
        <v>215</v>
      </c>
      <c r="AC23">
        <f t="shared" ca="1" si="4"/>
        <v>229</v>
      </c>
      <c r="AD23">
        <f t="shared" ca="1" si="4"/>
        <v>258</v>
      </c>
      <c r="AE23">
        <f t="shared" ca="1" si="4"/>
        <v>186</v>
      </c>
    </row>
    <row r="24" spans="1:31" x14ac:dyDescent="0.25">
      <c r="A24" s="2">
        <v>4</v>
      </c>
      <c r="B24" s="3" t="s">
        <v>6</v>
      </c>
      <c r="C24" s="2">
        <v>4</v>
      </c>
      <c r="D24" s="2">
        <v>2</v>
      </c>
      <c r="E24" s="2">
        <v>5</v>
      </c>
      <c r="F24" s="13">
        <f t="shared" si="5"/>
        <v>11</v>
      </c>
      <c r="AB24">
        <f t="shared" ca="1" si="4"/>
        <v>272</v>
      </c>
      <c r="AC24">
        <f t="shared" ca="1" si="4"/>
        <v>183</v>
      </c>
      <c r="AD24">
        <f t="shared" ca="1" si="4"/>
        <v>172</v>
      </c>
      <c r="AE24">
        <f t="shared" ca="1" si="4"/>
        <v>89</v>
      </c>
    </row>
    <row r="25" spans="1:31" x14ac:dyDescent="0.25">
      <c r="A25" s="2">
        <v>5</v>
      </c>
      <c r="B25" s="3" t="s">
        <v>7</v>
      </c>
      <c r="C25" s="2">
        <v>5</v>
      </c>
      <c r="D25" s="2">
        <v>9</v>
      </c>
      <c r="E25" s="2">
        <v>12</v>
      </c>
      <c r="F25" s="13">
        <f t="shared" si="5"/>
        <v>26</v>
      </c>
      <c r="AB25">
        <f ca="1">RANDBETWEEN(20,289)</f>
        <v>161</v>
      </c>
      <c r="AC25">
        <f ca="1">RANDBETWEEN(20,289)</f>
        <v>180</v>
      </c>
      <c r="AD25">
        <f ca="1">RANDBETWEEN(20,289)</f>
        <v>191</v>
      </c>
      <c r="AE25">
        <f ca="1">RANDBETWEEN(20,289)</f>
        <v>239</v>
      </c>
    </row>
    <row r="26" spans="1:31" x14ac:dyDescent="0.25">
      <c r="A26" s="2">
        <v>6</v>
      </c>
      <c r="B26" s="3" t="s">
        <v>8</v>
      </c>
      <c r="C26" s="2">
        <v>3</v>
      </c>
      <c r="D26" s="2">
        <v>2</v>
      </c>
      <c r="E26" s="2">
        <v>7</v>
      </c>
      <c r="F26" s="13">
        <f t="shared" si="5"/>
        <v>12</v>
      </c>
    </row>
    <row r="27" spans="1:31" x14ac:dyDescent="0.25">
      <c r="A27" s="14"/>
      <c r="B27" s="15"/>
      <c r="C27" s="14">
        <f>SUM(C21:C26)</f>
        <v>191</v>
      </c>
      <c r="D27" s="19">
        <f>SUM(D21:D26)</f>
        <v>92</v>
      </c>
      <c r="E27" s="19">
        <f>SUM(E21:E26)</f>
        <v>273</v>
      </c>
      <c r="F27" s="1"/>
    </row>
    <row r="28" spans="1:31" x14ac:dyDescent="0.25">
      <c r="A28" s="22" t="s">
        <v>57</v>
      </c>
      <c r="B28" s="22"/>
      <c r="C28" s="22"/>
      <c r="D28" s="22"/>
      <c r="E28" s="22"/>
      <c r="F28" s="26" t="s">
        <v>59</v>
      </c>
    </row>
    <row r="29" spans="1:31" ht="25.5" x14ac:dyDescent="0.25">
      <c r="A29" s="2" t="s">
        <v>0</v>
      </c>
      <c r="B29" s="2" t="s">
        <v>1</v>
      </c>
      <c r="C29" s="2" t="s">
        <v>52</v>
      </c>
      <c r="D29" s="2" t="s">
        <v>53</v>
      </c>
      <c r="E29" s="2" t="s">
        <v>54</v>
      </c>
      <c r="F29" s="26"/>
    </row>
    <row r="30" spans="1:31" x14ac:dyDescent="0.25">
      <c r="A30" s="2">
        <v>1</v>
      </c>
      <c r="B30" s="3" t="s">
        <v>3</v>
      </c>
      <c r="C30" s="2">
        <v>301</v>
      </c>
      <c r="D30" s="2">
        <v>118</v>
      </c>
      <c r="E30" s="2">
        <v>217</v>
      </c>
      <c r="F30" s="13">
        <f t="shared" ref="F30:F35" si="6">E30+D30+C30</f>
        <v>636</v>
      </c>
    </row>
    <row r="31" spans="1:31" x14ac:dyDescent="0.25">
      <c r="A31" s="2">
        <v>2</v>
      </c>
      <c r="B31" s="3" t="s">
        <v>4</v>
      </c>
      <c r="C31" s="2">
        <v>11</v>
      </c>
      <c r="D31" s="2">
        <v>7</v>
      </c>
      <c r="E31" s="2">
        <v>8</v>
      </c>
      <c r="F31" s="13">
        <f t="shared" si="6"/>
        <v>26</v>
      </c>
      <c r="G31" t="s">
        <v>60</v>
      </c>
    </row>
    <row r="32" spans="1:31" x14ac:dyDescent="0.25">
      <c r="A32" s="2">
        <v>3</v>
      </c>
      <c r="B32" s="3" t="s">
        <v>5</v>
      </c>
      <c r="C32" s="2">
        <v>41</v>
      </c>
      <c r="D32" s="2">
        <v>12</v>
      </c>
      <c r="E32" s="2">
        <v>21</v>
      </c>
      <c r="F32" s="13">
        <f t="shared" si="6"/>
        <v>74</v>
      </c>
      <c r="G32" s="20"/>
      <c r="U32" t="s">
        <v>60</v>
      </c>
    </row>
    <row r="33" spans="1:13" x14ac:dyDescent="0.25">
      <c r="A33" s="2">
        <v>4</v>
      </c>
      <c r="B33" s="3" t="s">
        <v>6</v>
      </c>
      <c r="C33" s="2">
        <v>16</v>
      </c>
      <c r="D33" s="2">
        <v>19</v>
      </c>
      <c r="E33" s="2">
        <v>11</v>
      </c>
      <c r="F33" s="13">
        <f t="shared" si="6"/>
        <v>46</v>
      </c>
      <c r="G33" s="20"/>
    </row>
    <row r="34" spans="1:13" x14ac:dyDescent="0.25">
      <c r="A34" s="2">
        <v>5</v>
      </c>
      <c r="B34" s="3" t="s">
        <v>7</v>
      </c>
      <c r="C34" s="2">
        <v>20</v>
      </c>
      <c r="D34" s="2">
        <v>15</v>
      </c>
      <c r="E34" s="2">
        <v>13</v>
      </c>
      <c r="F34" s="13">
        <f t="shared" si="6"/>
        <v>48</v>
      </c>
      <c r="G34" s="20"/>
    </row>
    <row r="35" spans="1:13" x14ac:dyDescent="0.25">
      <c r="A35" s="2">
        <v>6</v>
      </c>
      <c r="B35" s="3" t="s">
        <v>8</v>
      </c>
      <c r="C35" s="2">
        <v>17</v>
      </c>
      <c r="D35" s="2">
        <v>11</v>
      </c>
      <c r="E35" s="2">
        <v>19</v>
      </c>
      <c r="F35" s="13">
        <f t="shared" si="6"/>
        <v>47</v>
      </c>
      <c r="G35" s="20"/>
    </row>
    <row r="36" spans="1:13" x14ac:dyDescent="0.25">
      <c r="C36">
        <f>SUM(C30:C35)</f>
        <v>406</v>
      </c>
      <c r="D36">
        <f>SUM(D30:D35)</f>
        <v>182</v>
      </c>
      <c r="E36">
        <f>SUM(E30:E35)</f>
        <v>289</v>
      </c>
      <c r="G36" s="20"/>
    </row>
    <row r="37" spans="1:13" x14ac:dyDescent="0.25">
      <c r="A37" s="22" t="s">
        <v>58</v>
      </c>
      <c r="B37" s="22"/>
      <c r="C37" s="22"/>
      <c r="D37" s="22"/>
      <c r="E37" s="22"/>
      <c r="F37" s="26" t="s">
        <v>59</v>
      </c>
      <c r="G37" s="20"/>
    </row>
    <row r="38" spans="1:13" x14ac:dyDescent="0.25">
      <c r="A38" s="2" t="s">
        <v>0</v>
      </c>
      <c r="B38" s="2" t="s">
        <v>1</v>
      </c>
      <c r="C38" s="2" t="s">
        <v>69</v>
      </c>
      <c r="D38" s="2" t="s">
        <v>70</v>
      </c>
      <c r="E38" s="2" t="s">
        <v>71</v>
      </c>
      <c r="F38" s="26"/>
      <c r="G38" s="20"/>
    </row>
    <row r="39" spans="1:13" x14ac:dyDescent="0.25">
      <c r="A39" s="2">
        <v>1</v>
      </c>
      <c r="B39" s="3" t="s">
        <v>3</v>
      </c>
      <c r="C39" s="2">
        <v>243</v>
      </c>
      <c r="D39" s="2">
        <v>109</v>
      </c>
      <c r="E39" s="2">
        <v>169</v>
      </c>
      <c r="F39" s="13">
        <f t="shared" ref="F39:F44" si="7">E39+D39+C39</f>
        <v>521</v>
      </c>
      <c r="G39" s="20"/>
    </row>
    <row r="40" spans="1:13" x14ac:dyDescent="0.25">
      <c r="A40" s="2">
        <v>2</v>
      </c>
      <c r="B40" s="3" t="s">
        <v>4</v>
      </c>
      <c r="C40" s="2">
        <v>11</v>
      </c>
      <c r="D40" s="2">
        <v>6</v>
      </c>
      <c r="E40" s="2">
        <v>2</v>
      </c>
      <c r="F40" s="13">
        <f t="shared" si="7"/>
        <v>19</v>
      </c>
      <c r="G40" s="20"/>
    </row>
    <row r="41" spans="1:13" x14ac:dyDescent="0.25">
      <c r="A41" s="2">
        <v>3</v>
      </c>
      <c r="B41" s="3" t="s">
        <v>5</v>
      </c>
      <c r="C41" s="2">
        <v>27</v>
      </c>
      <c r="D41" s="2">
        <v>16</v>
      </c>
      <c r="E41" s="2">
        <v>21</v>
      </c>
      <c r="F41" s="13">
        <f t="shared" si="7"/>
        <v>64</v>
      </c>
      <c r="G41" s="20"/>
    </row>
    <row r="42" spans="1:13" x14ac:dyDescent="0.25">
      <c r="A42" s="2">
        <v>4</v>
      </c>
      <c r="B42" s="3" t="s">
        <v>6</v>
      </c>
      <c r="C42" s="2">
        <v>10</v>
      </c>
      <c r="D42" s="2">
        <v>3</v>
      </c>
      <c r="E42" s="2">
        <v>9</v>
      </c>
      <c r="F42" s="13">
        <f t="shared" si="7"/>
        <v>22</v>
      </c>
      <c r="G42" s="20"/>
      <c r="M42" t="s">
        <v>60</v>
      </c>
    </row>
    <row r="43" spans="1:13" x14ac:dyDescent="0.25">
      <c r="A43" s="2">
        <v>5</v>
      </c>
      <c r="B43" s="3" t="s">
        <v>7</v>
      </c>
      <c r="C43" s="2">
        <v>9</v>
      </c>
      <c r="D43" s="2">
        <v>4</v>
      </c>
      <c r="E43" s="2">
        <v>10</v>
      </c>
      <c r="F43" s="13">
        <f t="shared" si="7"/>
        <v>23</v>
      </c>
      <c r="G43" s="20"/>
    </row>
    <row r="44" spans="1:13" x14ac:dyDescent="0.25">
      <c r="A44" s="2">
        <v>6</v>
      </c>
      <c r="B44" s="3" t="s">
        <v>8</v>
      </c>
      <c r="C44" s="2">
        <v>7</v>
      </c>
      <c r="D44" s="2">
        <v>9</v>
      </c>
      <c r="E44" s="2">
        <v>4</v>
      </c>
      <c r="F44" s="13">
        <f t="shared" si="7"/>
        <v>20</v>
      </c>
    </row>
    <row r="45" spans="1:13" x14ac:dyDescent="0.25">
      <c r="C45">
        <f>SUM(C39:C44)</f>
        <v>307</v>
      </c>
      <c r="D45">
        <f>SUM(D39:D44)</f>
        <v>147</v>
      </c>
      <c r="E45">
        <f>SUM(E39:E44)</f>
        <v>215</v>
      </c>
    </row>
    <row r="47" spans="1:13" x14ac:dyDescent="0.25">
      <c r="A47" s="29" t="s">
        <v>62</v>
      </c>
      <c r="B47" s="30"/>
      <c r="C47" s="30"/>
      <c r="D47" s="30"/>
      <c r="E47" s="30"/>
      <c r="F47" s="31"/>
      <c r="G47" s="27" t="s">
        <v>61</v>
      </c>
    </row>
    <row r="48" spans="1:13" x14ac:dyDescent="0.25">
      <c r="A48" s="2" t="s">
        <v>0</v>
      </c>
      <c r="B48" s="2" t="s">
        <v>1</v>
      </c>
      <c r="C48" s="2" t="s">
        <v>63</v>
      </c>
      <c r="D48" s="2" t="s">
        <v>64</v>
      </c>
      <c r="E48" s="2" t="s">
        <v>65</v>
      </c>
      <c r="F48" s="13" t="s">
        <v>66</v>
      </c>
      <c r="G48" s="28"/>
    </row>
    <row r="49" spans="1:7" x14ac:dyDescent="0.25">
      <c r="A49" s="2">
        <v>1</v>
      </c>
      <c r="B49" s="3" t="s">
        <v>3</v>
      </c>
      <c r="C49" s="2">
        <v>445</v>
      </c>
      <c r="D49" s="2">
        <v>396</v>
      </c>
      <c r="E49" s="2">
        <v>636</v>
      </c>
      <c r="F49" s="2">
        <v>521</v>
      </c>
      <c r="G49" s="18">
        <f t="shared" ref="G49:G54" si="8">AVERAGE(C49:F49)</f>
        <v>499.5</v>
      </c>
    </row>
    <row r="50" spans="1:7" x14ac:dyDescent="0.25">
      <c r="A50" s="2">
        <v>2</v>
      </c>
      <c r="B50" s="3" t="s">
        <v>4</v>
      </c>
      <c r="C50" s="2">
        <v>27</v>
      </c>
      <c r="D50" s="2">
        <v>13</v>
      </c>
      <c r="E50" s="2">
        <v>26</v>
      </c>
      <c r="F50" s="2">
        <v>19</v>
      </c>
      <c r="G50" s="18">
        <f t="shared" si="8"/>
        <v>21.25</v>
      </c>
    </row>
    <row r="51" spans="1:7" x14ac:dyDescent="0.25">
      <c r="A51" s="2">
        <v>3</v>
      </c>
      <c r="B51" s="3" t="s">
        <v>5</v>
      </c>
      <c r="C51" s="2">
        <v>77</v>
      </c>
      <c r="D51" s="2">
        <v>98</v>
      </c>
      <c r="E51" s="2">
        <v>74</v>
      </c>
      <c r="F51" s="2">
        <v>64</v>
      </c>
      <c r="G51" s="18">
        <f t="shared" si="8"/>
        <v>78.25</v>
      </c>
    </row>
    <row r="52" spans="1:7" x14ac:dyDescent="0.25">
      <c r="A52" s="2">
        <v>4</v>
      </c>
      <c r="B52" s="3" t="s">
        <v>6</v>
      </c>
      <c r="C52" s="2">
        <v>13</v>
      </c>
      <c r="D52" s="2">
        <v>11</v>
      </c>
      <c r="E52" s="2">
        <v>46</v>
      </c>
      <c r="F52" s="2">
        <v>22</v>
      </c>
      <c r="G52" s="18">
        <f t="shared" si="8"/>
        <v>23</v>
      </c>
    </row>
    <row r="53" spans="1:7" x14ac:dyDescent="0.25">
      <c r="A53" s="2">
        <v>5</v>
      </c>
      <c r="B53" s="3" t="s">
        <v>7</v>
      </c>
      <c r="C53" s="2">
        <v>37</v>
      </c>
      <c r="D53" s="2">
        <v>26</v>
      </c>
      <c r="E53" s="2">
        <v>48</v>
      </c>
      <c r="F53" s="2">
        <v>23</v>
      </c>
      <c r="G53" s="18">
        <f t="shared" si="8"/>
        <v>33.5</v>
      </c>
    </row>
    <row r="54" spans="1:7" x14ac:dyDescent="0.25">
      <c r="A54" s="2">
        <v>6</v>
      </c>
      <c r="B54" s="3" t="s">
        <v>8</v>
      </c>
      <c r="C54" s="2">
        <v>28</v>
      </c>
      <c r="D54" s="2">
        <v>12</v>
      </c>
      <c r="E54" s="2">
        <v>47</v>
      </c>
      <c r="F54" s="2">
        <v>20</v>
      </c>
      <c r="G54" s="18">
        <f t="shared" si="8"/>
        <v>26.75</v>
      </c>
    </row>
  </sheetData>
  <mergeCells count="14">
    <mergeCell ref="F19:F20"/>
    <mergeCell ref="F28:F29"/>
    <mergeCell ref="F37:F38"/>
    <mergeCell ref="G47:G48"/>
    <mergeCell ref="A47:F47"/>
    <mergeCell ref="A19:E19"/>
    <mergeCell ref="A28:E28"/>
    <mergeCell ref="A37:E37"/>
    <mergeCell ref="S1:W1"/>
    <mergeCell ref="J1:L1"/>
    <mergeCell ref="N1:P1"/>
    <mergeCell ref="A1:C1"/>
    <mergeCell ref="F10:F11"/>
    <mergeCell ref="A10:E10"/>
  </mergeCells>
  <phoneticPr fontId="3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J14" sqref="J14"/>
    </sheetView>
  </sheetViews>
  <sheetFormatPr defaultRowHeight="15" x14ac:dyDescent="0.25"/>
  <cols>
    <col min="2" max="2" width="10" customWidth="1"/>
  </cols>
  <sheetData>
    <row r="1" spans="1:3" x14ac:dyDescent="0.25">
      <c r="A1" s="5" t="s">
        <v>11</v>
      </c>
      <c r="B1" s="5" t="s">
        <v>12</v>
      </c>
      <c r="C1" s="5" t="s">
        <v>13</v>
      </c>
    </row>
    <row r="2" spans="1:3" x14ac:dyDescent="0.25">
      <c r="A2" s="7">
        <v>1</v>
      </c>
      <c r="B2" s="7" t="s">
        <v>14</v>
      </c>
      <c r="C2" s="7">
        <v>6.33</v>
      </c>
    </row>
    <row r="3" spans="1:3" x14ac:dyDescent="0.25">
      <c r="A3" s="7">
        <v>2</v>
      </c>
      <c r="B3" s="7" t="s">
        <v>15</v>
      </c>
      <c r="C3" s="7">
        <v>10.039999999999999</v>
      </c>
    </row>
    <row r="4" spans="1:3" x14ac:dyDescent="0.25">
      <c r="A4" s="7">
        <v>3</v>
      </c>
      <c r="B4" s="7" t="s">
        <v>16</v>
      </c>
      <c r="C4" s="7">
        <v>4.95</v>
      </c>
    </row>
    <row r="5" spans="1:3" x14ac:dyDescent="0.25">
      <c r="A5" s="7">
        <v>4</v>
      </c>
      <c r="B5" s="7" t="s">
        <v>17</v>
      </c>
      <c r="C5" s="7">
        <v>5.2</v>
      </c>
    </row>
    <row r="6" spans="1:3" x14ac:dyDescent="0.25">
      <c r="A6" s="7">
        <v>5</v>
      </c>
      <c r="B6" s="7" t="s">
        <v>18</v>
      </c>
      <c r="C6" s="7">
        <v>9.16</v>
      </c>
    </row>
    <row r="7" spans="1:3" x14ac:dyDescent="0.25">
      <c r="A7" s="32" t="s">
        <v>19</v>
      </c>
      <c r="B7" s="32"/>
      <c r="C7" s="7">
        <v>4.95</v>
      </c>
    </row>
    <row r="8" spans="1:3" x14ac:dyDescent="0.25">
      <c r="A8" s="32" t="s">
        <v>20</v>
      </c>
      <c r="B8" s="32"/>
      <c r="C8" s="7" t="s">
        <v>21</v>
      </c>
    </row>
    <row r="9" spans="1:3" x14ac:dyDescent="0.25">
      <c r="A9" s="32" t="s">
        <v>22</v>
      </c>
      <c r="B9" s="32"/>
      <c r="C9" s="7">
        <v>7.1360000000000001</v>
      </c>
    </row>
    <row r="10" spans="1:3" x14ac:dyDescent="0.25">
      <c r="A10" s="33" t="s">
        <v>23</v>
      </c>
      <c r="B10" s="34"/>
      <c r="C10" s="8">
        <v>2.3290000000000002</v>
      </c>
    </row>
    <row r="11" spans="1:3" x14ac:dyDescent="0.25">
      <c r="A11" s="33" t="s">
        <v>24</v>
      </c>
      <c r="B11" s="34"/>
      <c r="C11" s="8">
        <f>C9-(1.2*C10)</f>
        <v>4.3412000000000006</v>
      </c>
    </row>
  </sheetData>
  <mergeCells count="5">
    <mergeCell ref="A7:B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"/>
  <sheetViews>
    <sheetView zoomScale="85" zoomScaleNormal="85" workbookViewId="0">
      <selection activeCell="C22" sqref="C22"/>
    </sheetView>
  </sheetViews>
  <sheetFormatPr defaultRowHeight="15" x14ac:dyDescent="0.25"/>
  <cols>
    <col min="1" max="1" width="16.28515625" customWidth="1"/>
    <col min="2" max="3" width="10.85546875" customWidth="1"/>
    <col min="11" max="11" width="9.28515625" customWidth="1"/>
    <col min="13" max="13" width="9.42578125" customWidth="1"/>
    <col min="14" max="14" width="9.7109375" customWidth="1"/>
    <col min="15" max="15" width="9.42578125" customWidth="1"/>
    <col min="16" max="16" width="9.7109375" customWidth="1"/>
    <col min="17" max="17" width="9.42578125" customWidth="1"/>
    <col min="18" max="18" width="9.7109375" customWidth="1"/>
  </cols>
  <sheetData>
    <row r="1" spans="1:16" ht="51" x14ac:dyDescent="0.25">
      <c r="A1" s="5" t="s">
        <v>25</v>
      </c>
      <c r="B1" s="5" t="s">
        <v>26</v>
      </c>
      <c r="C1" s="5" t="s">
        <v>27</v>
      </c>
      <c r="D1" s="6" t="s">
        <v>47</v>
      </c>
      <c r="E1" s="5" t="s">
        <v>28</v>
      </c>
      <c r="F1" s="5" t="s">
        <v>29</v>
      </c>
      <c r="G1" s="6" t="s">
        <v>30</v>
      </c>
      <c r="H1" s="6" t="s">
        <v>31</v>
      </c>
      <c r="I1" s="5" t="s">
        <v>48</v>
      </c>
      <c r="J1" s="5" t="s">
        <v>49</v>
      </c>
      <c r="K1" s="12" t="s">
        <v>41</v>
      </c>
      <c r="L1" s="6" t="s">
        <v>42</v>
      </c>
      <c r="M1" s="6" t="s">
        <v>43</v>
      </c>
      <c r="N1" s="6" t="s">
        <v>44</v>
      </c>
      <c r="O1" s="5" t="s">
        <v>45</v>
      </c>
      <c r="P1" s="5" t="s">
        <v>46</v>
      </c>
    </row>
    <row r="2" spans="1:16" x14ac:dyDescent="0.25">
      <c r="A2" s="5" t="s">
        <v>32</v>
      </c>
      <c r="B2" s="4">
        <v>499.5</v>
      </c>
      <c r="C2" s="4">
        <v>514.59738749999985</v>
      </c>
      <c r="D2" s="4">
        <v>530.15109353718719</v>
      </c>
      <c r="E2" s="5">
        <v>0.5</v>
      </c>
      <c r="F2" s="5">
        <v>1</v>
      </c>
      <c r="G2" s="6">
        <v>0</v>
      </c>
      <c r="H2" s="6">
        <v>0</v>
      </c>
      <c r="I2" s="5">
        <v>0</v>
      </c>
      <c r="J2" s="5">
        <v>0</v>
      </c>
      <c r="K2" s="11">
        <v>2.0001500000000001</v>
      </c>
      <c r="L2" s="11">
        <v>18.022200000000002</v>
      </c>
      <c r="M2" s="4">
        <f t="shared" ref="M2:M7" si="0">C2*E2*F2*G2*K2*365</f>
        <v>0</v>
      </c>
      <c r="N2" s="4">
        <f t="shared" ref="N2:N7" si="1">D2*E2*F2*H2*L2*365</f>
        <v>0</v>
      </c>
      <c r="O2" s="4">
        <f t="shared" ref="O2:O7" si="2">C2*E2*F2*I2*K2*365</f>
        <v>0</v>
      </c>
      <c r="P2" s="4">
        <f t="shared" ref="P2:P7" si="3">D2*E2*F2*J2*L2*365</f>
        <v>0</v>
      </c>
    </row>
    <row r="3" spans="1:16" x14ac:dyDescent="0.25">
      <c r="A3" s="5" t="s">
        <v>33</v>
      </c>
      <c r="B3" s="4">
        <v>21.25</v>
      </c>
      <c r="C3" s="4">
        <v>21.892281249999993</v>
      </c>
      <c r="D3" s="4">
        <v>22.553975450781238</v>
      </c>
      <c r="E3" s="5">
        <v>0.5</v>
      </c>
      <c r="F3" s="5">
        <v>1</v>
      </c>
      <c r="G3" s="6">
        <v>0</v>
      </c>
      <c r="H3" s="6">
        <v>0</v>
      </c>
      <c r="I3" s="5">
        <v>0</v>
      </c>
      <c r="J3" s="5">
        <v>0</v>
      </c>
      <c r="K3" s="11">
        <v>2.0001500000000001</v>
      </c>
      <c r="L3" s="11">
        <v>18.022200000000002</v>
      </c>
      <c r="M3" s="4">
        <f t="shared" si="0"/>
        <v>0</v>
      </c>
      <c r="N3" s="4">
        <f t="shared" si="1"/>
        <v>0</v>
      </c>
      <c r="O3" s="4">
        <f t="shared" si="2"/>
        <v>0</v>
      </c>
      <c r="P3" s="4">
        <f t="shared" si="3"/>
        <v>0</v>
      </c>
    </row>
    <row r="4" spans="1:16" x14ac:dyDescent="0.25">
      <c r="A4" s="5" t="s">
        <v>34</v>
      </c>
      <c r="B4" s="4">
        <v>78.25</v>
      </c>
      <c r="C4" s="4">
        <v>80.615106249999982</v>
      </c>
      <c r="D4" s="4">
        <v>83.051697836406206</v>
      </c>
      <c r="E4" s="5">
        <v>0.5</v>
      </c>
      <c r="F4" s="5">
        <v>1</v>
      </c>
      <c r="G4" s="6">
        <v>0</v>
      </c>
      <c r="H4" s="6">
        <v>0</v>
      </c>
      <c r="I4" s="5">
        <v>0</v>
      </c>
      <c r="J4" s="5">
        <v>0</v>
      </c>
      <c r="K4" s="11">
        <v>2.0001500000000001</v>
      </c>
      <c r="L4" s="11">
        <v>18.022200000000002</v>
      </c>
      <c r="M4" s="4">
        <f t="shared" si="0"/>
        <v>0</v>
      </c>
      <c r="N4" s="4">
        <f t="shared" si="1"/>
        <v>0</v>
      </c>
      <c r="O4" s="4">
        <f t="shared" si="2"/>
        <v>0</v>
      </c>
      <c r="P4" s="4">
        <f t="shared" si="3"/>
        <v>0</v>
      </c>
    </row>
    <row r="5" spans="1:16" x14ac:dyDescent="0.25">
      <c r="A5" s="5" t="s">
        <v>35</v>
      </c>
      <c r="B5" s="4">
        <v>23</v>
      </c>
      <c r="C5" s="4">
        <v>23.695174999999992</v>
      </c>
      <c r="D5" s="4">
        <v>24.411361664374986</v>
      </c>
      <c r="E5" s="5">
        <v>0.5</v>
      </c>
      <c r="F5" s="5">
        <v>1</v>
      </c>
      <c r="G5" s="6">
        <v>0</v>
      </c>
      <c r="H5" s="6">
        <v>0</v>
      </c>
      <c r="I5" s="5">
        <v>0</v>
      </c>
      <c r="J5" s="5">
        <v>0</v>
      </c>
      <c r="K5" s="11">
        <v>2.0001500000000001</v>
      </c>
      <c r="L5" s="11">
        <v>18.022200000000002</v>
      </c>
      <c r="M5" s="4">
        <f t="shared" si="0"/>
        <v>0</v>
      </c>
      <c r="N5" s="4">
        <f t="shared" si="1"/>
        <v>0</v>
      </c>
      <c r="O5" s="4">
        <f t="shared" si="2"/>
        <v>0</v>
      </c>
      <c r="P5" s="4">
        <f t="shared" si="3"/>
        <v>0</v>
      </c>
    </row>
    <row r="6" spans="1:16" x14ac:dyDescent="0.25">
      <c r="A6" s="5" t="s">
        <v>36</v>
      </c>
      <c r="B6" s="4">
        <v>33.5</v>
      </c>
      <c r="C6" s="4">
        <v>34.512537499999993</v>
      </c>
      <c r="D6" s="4">
        <v>35.55567894593748</v>
      </c>
      <c r="E6" s="5">
        <v>0.5</v>
      </c>
      <c r="F6" s="5">
        <v>1</v>
      </c>
      <c r="G6" s="6">
        <v>0.5</v>
      </c>
      <c r="H6" s="6">
        <v>0.5</v>
      </c>
      <c r="I6" s="5">
        <v>0.4</v>
      </c>
      <c r="J6" s="5">
        <v>0.4</v>
      </c>
      <c r="K6" s="11">
        <v>2.0001500000000001</v>
      </c>
      <c r="L6" s="11">
        <v>18.022200000000002</v>
      </c>
      <c r="M6" s="4">
        <f t="shared" si="0"/>
        <v>6299.0104841070297</v>
      </c>
      <c r="N6" s="4">
        <f t="shared" si="1"/>
        <v>58472.229585327048</v>
      </c>
      <c r="O6" s="4">
        <f t="shared" si="2"/>
        <v>5039.2083872856247</v>
      </c>
      <c r="P6" s="4">
        <f t="shared" si="3"/>
        <v>46777.783668261647</v>
      </c>
    </row>
    <row r="7" spans="1:16" x14ac:dyDescent="0.25">
      <c r="A7" s="5" t="s">
        <v>37</v>
      </c>
      <c r="B7" s="4">
        <v>26.75</v>
      </c>
      <c r="C7" s="4">
        <v>27.558518749999994</v>
      </c>
      <c r="D7" s="4">
        <v>28.391474979218735</v>
      </c>
      <c r="E7" s="5">
        <v>0.5</v>
      </c>
      <c r="F7" s="5">
        <v>1</v>
      </c>
      <c r="G7" s="6">
        <v>1.7</v>
      </c>
      <c r="H7" s="6">
        <v>0.6</v>
      </c>
      <c r="I7" s="5">
        <v>2.1</v>
      </c>
      <c r="J7" s="5">
        <v>0.5</v>
      </c>
      <c r="K7" s="11">
        <v>2.0001500000000001</v>
      </c>
      <c r="L7" s="11">
        <v>18.022200000000002</v>
      </c>
      <c r="M7" s="4">
        <f t="shared" si="0"/>
        <v>17101.343388941325</v>
      </c>
      <c r="N7" s="4">
        <f t="shared" si="1"/>
        <v>56028.614020567104</v>
      </c>
      <c r="O7" s="4">
        <f t="shared" si="2"/>
        <v>21125.188892221639</v>
      </c>
      <c r="P7" s="4">
        <f t="shared" si="3"/>
        <v>46690.511683805926</v>
      </c>
    </row>
    <row r="8" spans="1:16" ht="15" customHeight="1" x14ac:dyDescent="0.25">
      <c r="A8" s="35"/>
      <c r="B8" s="36"/>
      <c r="C8" s="36"/>
      <c r="D8" s="36"/>
      <c r="E8" s="36"/>
      <c r="F8" s="36"/>
      <c r="G8" s="36"/>
      <c r="H8" s="36"/>
      <c r="I8" s="36"/>
      <c r="J8" s="37"/>
      <c r="K8" s="44" t="s">
        <v>38</v>
      </c>
      <c r="L8" s="45"/>
      <c r="M8" s="10">
        <f>SUM(M2:M7)</f>
        <v>23400.353873048356</v>
      </c>
      <c r="N8" s="10">
        <f>SUM(N2:N7)</f>
        <v>114500.84360589416</v>
      </c>
      <c r="O8" s="9">
        <f>SUM(O2:O7)</f>
        <v>26164.397279507262</v>
      </c>
      <c r="P8" s="9">
        <f>SUM(P2:P7)</f>
        <v>93468.295352067566</v>
      </c>
    </row>
    <row r="9" spans="1:16" x14ac:dyDescent="0.25">
      <c r="A9" s="38"/>
      <c r="B9" s="39"/>
      <c r="C9" s="39"/>
      <c r="D9" s="39"/>
      <c r="E9" s="39"/>
      <c r="F9" s="39"/>
      <c r="G9" s="39"/>
      <c r="H9" s="39"/>
      <c r="I9" s="39"/>
      <c r="J9" s="40"/>
      <c r="K9" s="32" t="s">
        <v>50</v>
      </c>
      <c r="L9" s="32"/>
      <c r="M9" s="51">
        <f>M8+N8</f>
        <v>137901.19747894251</v>
      </c>
      <c r="N9" s="51"/>
      <c r="O9" s="46">
        <f>O8+P8</f>
        <v>119632.69263157483</v>
      </c>
      <c r="P9" s="47"/>
    </row>
    <row r="10" spans="1:16" x14ac:dyDescent="0.25">
      <c r="A10" s="41"/>
      <c r="B10" s="42"/>
      <c r="C10" s="42"/>
      <c r="D10" s="42"/>
      <c r="E10" s="42"/>
      <c r="F10" s="42"/>
      <c r="G10" s="42"/>
      <c r="H10" s="42"/>
      <c r="I10" s="42"/>
      <c r="J10" s="43"/>
      <c r="K10" s="48"/>
      <c r="L10" s="48"/>
      <c r="M10" s="49" t="s">
        <v>39</v>
      </c>
      <c r="N10" s="50"/>
      <c r="O10" s="49" t="s">
        <v>40</v>
      </c>
      <c r="P10" s="50"/>
    </row>
  </sheetData>
  <mergeCells count="8">
    <mergeCell ref="A8:J10"/>
    <mergeCell ref="K8:L8"/>
    <mergeCell ref="K9:L9"/>
    <mergeCell ref="O9:P9"/>
    <mergeCell ref="K10:L10"/>
    <mergeCell ref="O10:P10"/>
    <mergeCell ref="M9:N9"/>
    <mergeCell ref="M10:N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LHR</vt:lpstr>
      <vt:lpstr>CBR TANAH</vt:lpstr>
      <vt:lpstr>NILAI CESA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Family100</dc:creator>
  <cp:lastModifiedBy>Family100</cp:lastModifiedBy>
  <dcterms:created xsi:type="dcterms:W3CDTF">2025-05-29T06:26:28Z</dcterms:created>
  <dcterms:modified xsi:type="dcterms:W3CDTF">2025-07-24T07:21:59Z</dcterms:modified>
</cp:coreProperties>
</file>